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FORMATOS LDF4T2024\LDF PARA PUBLICAR 4°TRIM24\"/>
    </mc:Choice>
  </mc:AlternateContent>
  <bookViews>
    <workbookView xWindow="0" yWindow="0" windowWidth="24555" windowHeight="8355" firstSheet="1" activeTab="1"/>
  </bookViews>
  <sheets>
    <sheet name="BExRepositorySheet" sheetId="2" state="veryHidden" r:id="rId1"/>
    <sheet name="Analítico de Obligaciones Difer" sheetId="1" r:id="rId2"/>
    <sheet name="fuente1" sheetId="3" state="hidden" r:id="rId3"/>
  </sheets>
  <externalReferences>
    <externalReference r:id="rId4"/>
  </externalReferenc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3" l="1"/>
  <c r="J13" i="3"/>
  <c r="I13" i="3"/>
  <c r="H13" i="3"/>
  <c r="G13" i="3"/>
  <c r="F13" i="3"/>
  <c r="E13" i="3"/>
  <c r="D13" i="3"/>
  <c r="C13" i="3"/>
  <c r="B13" i="3"/>
  <c r="A13" i="3"/>
  <c r="K12" i="3"/>
  <c r="J12" i="3"/>
  <c r="I12" i="3"/>
  <c r="H12" i="3"/>
  <c r="G12" i="3"/>
  <c r="F12" i="3"/>
  <c r="E12" i="3"/>
  <c r="D12" i="3"/>
  <c r="C12" i="3"/>
  <c r="B12" i="3"/>
  <c r="A12" i="3"/>
  <c r="K11" i="3"/>
  <c r="J11" i="3"/>
  <c r="I11" i="3"/>
  <c r="H11" i="3"/>
  <c r="G11" i="3"/>
  <c r="F11" i="3"/>
  <c r="E11" i="3"/>
  <c r="D11" i="3"/>
  <c r="C11" i="3"/>
  <c r="B11" i="3"/>
  <c r="A11" i="3"/>
  <c r="K10" i="3"/>
  <c r="J10" i="3"/>
  <c r="I10" i="3"/>
  <c r="H10" i="3"/>
  <c r="G10" i="3"/>
  <c r="F10" i="3"/>
  <c r="E10" i="3"/>
  <c r="D10" i="3"/>
  <c r="C10" i="3"/>
  <c r="B10" i="3"/>
  <c r="A10" i="3"/>
  <c r="K9" i="3"/>
  <c r="J9" i="3"/>
  <c r="I9" i="3"/>
  <c r="H9" i="3"/>
  <c r="G9" i="3"/>
  <c r="F9" i="3"/>
  <c r="E9" i="3"/>
  <c r="D9" i="3"/>
  <c r="C9" i="3"/>
  <c r="B9" i="3"/>
  <c r="A9" i="3"/>
  <c r="K8" i="3"/>
  <c r="J8" i="3"/>
  <c r="I8" i="3"/>
  <c r="H8" i="3"/>
  <c r="G8" i="3"/>
  <c r="F8" i="3"/>
  <c r="E8" i="3"/>
  <c r="D8" i="3"/>
  <c r="C8" i="3"/>
  <c r="B8" i="3"/>
  <c r="A8" i="3"/>
  <c r="K7" i="3"/>
  <c r="J7" i="3"/>
  <c r="I7" i="3"/>
  <c r="H7" i="3"/>
  <c r="G7" i="3"/>
  <c r="F7" i="3"/>
  <c r="E7" i="3"/>
  <c r="D7" i="3"/>
  <c r="C7" i="3"/>
  <c r="B7" i="3"/>
  <c r="A7" i="3"/>
  <c r="K6" i="3"/>
  <c r="J6" i="3"/>
  <c r="I6" i="3"/>
  <c r="H6" i="3"/>
  <c r="G6" i="3"/>
  <c r="F6" i="3"/>
  <c r="E6" i="3"/>
  <c r="D6" i="3"/>
  <c r="C6" i="3"/>
  <c r="B6" i="3"/>
  <c r="A6" i="3"/>
  <c r="K5" i="3"/>
  <c r="J5" i="3"/>
  <c r="I5" i="3"/>
  <c r="H5" i="3"/>
  <c r="G5" i="3"/>
  <c r="F5" i="3"/>
  <c r="E5" i="3"/>
  <c r="D5" i="3"/>
  <c r="C5" i="3"/>
  <c r="B5" i="3"/>
  <c r="A5" i="3"/>
  <c r="K4" i="3"/>
  <c r="J4" i="3"/>
  <c r="I4" i="3"/>
  <c r="H4" i="3"/>
  <c r="G4" i="3"/>
  <c r="F4" i="3"/>
  <c r="E4" i="3"/>
  <c r="D4" i="3"/>
  <c r="C4" i="3"/>
  <c r="B4" i="3"/>
  <c r="A4" i="3"/>
  <c r="K3" i="3"/>
  <c r="J3" i="3"/>
  <c r="I3" i="3"/>
  <c r="H3" i="3"/>
  <c r="G3" i="3"/>
  <c r="F3" i="3"/>
  <c r="E3" i="3"/>
  <c r="D3" i="3"/>
  <c r="C3" i="3"/>
  <c r="B3" i="3"/>
  <c r="A3" i="3"/>
  <c r="K2" i="3"/>
  <c r="J2" i="3"/>
  <c r="I2" i="3"/>
  <c r="H2" i="3"/>
  <c r="G2" i="3"/>
  <c r="F2" i="3"/>
  <c r="E2" i="3"/>
  <c r="D2" i="3"/>
  <c r="C2" i="3"/>
  <c r="B2" i="3"/>
  <c r="A2" i="3"/>
  <c r="K1" i="3"/>
  <c r="J1" i="3"/>
  <c r="I1" i="3"/>
  <c r="H1" i="3"/>
  <c r="G1" i="3"/>
  <c r="F1" i="3"/>
  <c r="E1" i="3"/>
  <c r="D1" i="3"/>
  <c r="C1" i="3"/>
  <c r="B1" i="3"/>
  <c r="F1" i="1" l="1"/>
  <c r="H1" i="1" l="1"/>
  <c r="E1" i="1"/>
  <c r="G1" i="1" s="1"/>
  <c r="D1" i="1"/>
</calcChain>
</file>

<file path=xl/sharedStrings.xml><?xml version="1.0" encoding="utf-8"?>
<sst xmlns="http://schemas.openxmlformats.org/spreadsheetml/2006/main" count="33" uniqueCount="22">
  <si>
    <t>Informe Analítico de Obligaciones Diferentes de Financiamientos – LDF</t>
  </si>
  <si>
    <t>Denominación de las Obligaciones Diferentes de Financiamiento (c)</t>
  </si>
  <si>
    <t>Cuenta SAP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</si>
  <si>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</si>
  <si>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</si>
  <si>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</si>
  <si>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</si>
  <si>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</si>
  <si>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</si>
  <si>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</si>
  <si>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C. Total de Obligaciones Diferentes de Financiamiento (C=A+B)</t>
  </si>
  <si>
    <t>GOBIERNO DEL ESTADO DE MICHOACÁN DE OCAMPO</t>
  </si>
  <si>
    <t>N/A</t>
  </si>
  <si>
    <t>A. Asociaciones Público Privadas (APP’s)</t>
  </si>
  <si>
    <t>B. Otros Instrumentos</t>
  </si>
  <si>
    <t>29/04/2022</t>
  </si>
  <si>
    <t>001.2022..003.2022</t>
  </si>
  <si>
    <t>(PESOS)</t>
  </si>
  <si>
    <t>Del 1 de Enero al 31 de Diciembre de 2024</t>
  </si>
  <si>
    <t>Monto pagado de la inversión al 31 de Diciembre de 2024(k)</t>
  </si>
  <si>
    <t>Monto pagado de la inversión actualizado al 31 de Diciembre de 2024(l)</t>
  </si>
  <si>
    <t>Saldo pendiente por pagar de la inversión al 31 de Diciembre de 2024(m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</si>
</sst>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\-\ #,##0.00"/>
  </numFmts>
  <fonts count="35" x14ac:knownFonts="1">
    <font>
      <sz val="10"/>
      <name val="Arial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3">
    <xf numFmtId="0" fontId="0" fillId="0" borderId="0"/>
    <xf numFmtId="0" fontId="27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28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2" fillId="7" borderId="0" applyNumberFormat="0" applyBorder="0" applyAlignment="0" applyProtection="0"/>
    <xf numFmtId="0" fontId="13" fillId="6" borderId="0" applyNumberFormat="0" applyBorder="0" applyAlignment="0" applyProtection="0"/>
    <xf numFmtId="0" fontId="11" fillId="6" borderId="5" applyNumberFormat="0" applyAlignment="0" applyProtection="0"/>
    <xf numFmtId="0" fontId="15" fillId="4" borderId="10" applyNumberFormat="0" applyAlignment="0" applyProtection="0"/>
    <xf numFmtId="0" fontId="6" fillId="4" borderId="5" applyNumberFormat="0" applyAlignment="0" applyProtection="0"/>
    <xf numFmtId="0" fontId="8" fillId="0" borderId="7" applyNumberFormat="0" applyFill="0" applyAlignment="0" applyProtection="0"/>
    <xf numFmtId="0" fontId="7" fillId="5" borderId="6" applyNumberFormat="0" applyAlignment="0" applyProtection="0"/>
    <xf numFmtId="0" fontId="25" fillId="0" borderId="0" applyNumberFormat="0" applyFill="0" applyBorder="0" applyAlignment="0" applyProtection="0"/>
    <xf numFmtId="0" fontId="14" fillId="8" borderId="9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16" applyNumberFormat="0" applyFill="0" applyAlignment="0" applyProtection="0"/>
    <xf numFmtId="4" fontId="16" fillId="9" borderId="11" applyNumberFormat="0" applyProtection="0">
      <alignment vertical="center"/>
    </xf>
    <xf numFmtId="4" fontId="17" fillId="9" borderId="11" applyNumberFormat="0" applyProtection="0">
      <alignment vertical="center"/>
    </xf>
    <xf numFmtId="4" fontId="16" fillId="9" borderId="11" applyNumberFormat="0" applyProtection="0">
      <alignment horizontal="left" vertical="center" indent="1"/>
    </xf>
    <xf numFmtId="0" fontId="16" fillId="9" borderId="11" applyNumberFormat="0" applyProtection="0">
      <alignment horizontal="left" vertical="top" indent="1"/>
    </xf>
    <xf numFmtId="4" fontId="16" fillId="10" borderId="0" applyNumberFormat="0" applyProtection="0">
      <alignment horizontal="left" vertical="center" indent="1"/>
    </xf>
    <xf numFmtId="4" fontId="18" fillId="11" borderId="11" applyNumberFormat="0" applyProtection="0">
      <alignment horizontal="right" vertical="center"/>
    </xf>
    <xf numFmtId="4" fontId="18" fillId="12" borderId="11" applyNumberFormat="0" applyProtection="0">
      <alignment horizontal="right" vertical="center"/>
    </xf>
    <xf numFmtId="4" fontId="18" fillId="13" borderId="11" applyNumberFormat="0" applyProtection="0">
      <alignment horizontal="right" vertical="center"/>
    </xf>
    <xf numFmtId="4" fontId="18" fillId="14" borderId="11" applyNumberFormat="0" applyProtection="0">
      <alignment horizontal="right" vertical="center"/>
    </xf>
    <xf numFmtId="4" fontId="18" fillId="15" borderId="11" applyNumberFormat="0" applyProtection="0">
      <alignment horizontal="right" vertical="center"/>
    </xf>
    <xf numFmtId="4" fontId="18" fillId="16" borderId="11" applyNumberFormat="0" applyProtection="0">
      <alignment horizontal="right" vertical="center"/>
    </xf>
    <xf numFmtId="4" fontId="18" fillId="17" borderId="11" applyNumberFormat="0" applyProtection="0">
      <alignment horizontal="right" vertical="center"/>
    </xf>
    <xf numFmtId="4" fontId="18" fillId="18" borderId="11" applyNumberFormat="0" applyProtection="0">
      <alignment horizontal="right" vertical="center"/>
    </xf>
    <xf numFmtId="4" fontId="18" fillId="19" borderId="11" applyNumberFormat="0" applyProtection="0">
      <alignment horizontal="right" vertical="center"/>
    </xf>
    <xf numFmtId="4" fontId="16" fillId="20" borderId="12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8" fillId="10" borderId="11" applyNumberFormat="0" applyProtection="0">
      <alignment horizontal="right" vertical="center"/>
    </xf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14" fillId="22" borderId="11" applyNumberFormat="0" applyProtection="0">
      <alignment horizontal="left" vertical="center" indent="1"/>
    </xf>
    <xf numFmtId="0" fontId="14" fillId="22" borderId="11" applyNumberFormat="0" applyProtection="0">
      <alignment horizontal="left" vertical="top" indent="1"/>
    </xf>
    <xf numFmtId="0" fontId="14" fillId="10" borderId="11" applyNumberFormat="0" applyProtection="0">
      <alignment horizontal="left" vertical="center" indent="1"/>
    </xf>
    <xf numFmtId="0" fontId="14" fillId="10" borderId="11" applyNumberFormat="0" applyProtection="0">
      <alignment horizontal="left" vertical="top" indent="1"/>
    </xf>
    <xf numFmtId="0" fontId="14" fillId="23" borderId="11" applyNumberFormat="0" applyProtection="0">
      <alignment horizontal="left" vertical="center" indent="1"/>
    </xf>
    <xf numFmtId="0" fontId="14" fillId="23" borderId="11" applyNumberFormat="0" applyProtection="0">
      <alignment horizontal="left" vertical="top" indent="1"/>
    </xf>
    <xf numFmtId="0" fontId="14" fillId="21" borderId="11" applyNumberFormat="0" applyProtection="0">
      <alignment horizontal="left" vertical="center" indent="1"/>
    </xf>
    <xf numFmtId="0" fontId="14" fillId="21" borderId="11" applyNumberFormat="0" applyProtection="0">
      <alignment horizontal="left" vertical="top" indent="1"/>
    </xf>
    <xf numFmtId="0" fontId="14" fillId="24" borderId="13" applyNumberFormat="0">
      <protection locked="0"/>
    </xf>
    <xf numFmtId="4" fontId="18" fillId="25" borderId="11" applyNumberFormat="0" applyProtection="0">
      <alignment vertical="center"/>
    </xf>
    <xf numFmtId="4" fontId="21" fillId="25" borderId="11" applyNumberFormat="0" applyProtection="0">
      <alignment vertical="center"/>
    </xf>
    <xf numFmtId="4" fontId="18" fillId="25" borderId="11" applyNumberFormat="0" applyProtection="0">
      <alignment horizontal="left" vertical="center" indent="1"/>
    </xf>
    <xf numFmtId="0" fontId="18" fillId="25" borderId="11" applyNumberFormat="0" applyProtection="0">
      <alignment horizontal="left" vertical="top" indent="1"/>
    </xf>
    <xf numFmtId="4" fontId="18" fillId="21" borderId="11" applyNumberFormat="0" applyProtection="0">
      <alignment horizontal="right" vertical="center"/>
    </xf>
    <xf numFmtId="4" fontId="21" fillId="21" borderId="11" applyNumberFormat="0" applyProtection="0">
      <alignment horizontal="right" vertical="center"/>
    </xf>
    <xf numFmtId="4" fontId="18" fillId="10" borderId="11" applyNumberFormat="0" applyProtection="0">
      <alignment horizontal="left" vertical="center" indent="1"/>
    </xf>
    <xf numFmtId="0" fontId="18" fillId="10" borderId="11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1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32" fillId="8" borderId="9" applyNumberFormat="0" applyFont="0" applyAlignment="0" applyProtection="0"/>
    <xf numFmtId="4" fontId="33" fillId="22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8" fillId="10" borderId="0" applyNumberFormat="0" applyProtection="0">
      <alignment horizontal="left" vertical="center" indent="1"/>
    </xf>
    <xf numFmtId="0" fontId="32" fillId="22" borderId="11" applyNumberFormat="0" applyProtection="0">
      <alignment horizontal="left" vertical="center" indent="1"/>
    </xf>
    <xf numFmtId="0" fontId="32" fillId="22" borderId="11" applyNumberFormat="0" applyProtection="0">
      <alignment horizontal="left" vertical="top" indent="1"/>
    </xf>
    <xf numFmtId="0" fontId="32" fillId="10" borderId="11" applyNumberFormat="0" applyProtection="0">
      <alignment horizontal="left" vertical="center" indent="1"/>
    </xf>
    <xf numFmtId="0" fontId="32" fillId="10" borderId="11" applyNumberFormat="0" applyProtection="0">
      <alignment horizontal="left" vertical="top" indent="1"/>
    </xf>
    <xf numFmtId="0" fontId="32" fillId="23" borderId="11" applyNumberFormat="0" applyProtection="0">
      <alignment horizontal="left" vertical="center" indent="1"/>
    </xf>
    <xf numFmtId="0" fontId="32" fillId="23" borderId="11" applyNumberFormat="0" applyProtection="0">
      <alignment horizontal="left" vertical="top" indent="1"/>
    </xf>
    <xf numFmtId="0" fontId="32" fillId="21" borderId="11" applyNumberFormat="0" applyProtection="0">
      <alignment horizontal="left" vertical="center" indent="1"/>
    </xf>
    <xf numFmtId="0" fontId="32" fillId="21" borderId="11" applyNumberFormat="0" applyProtection="0">
      <alignment horizontal="left" vertical="top" indent="1"/>
    </xf>
    <xf numFmtId="0" fontId="32" fillId="24" borderId="13" applyNumberFormat="0">
      <protection locked="0"/>
    </xf>
    <xf numFmtId="4" fontId="34" fillId="26" borderId="0" applyNumberFormat="0" applyProtection="0">
      <alignment horizontal="left" vertical="center" indent="1"/>
    </xf>
    <xf numFmtId="164" fontId="32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6" fillId="10" borderId="0" xfId="22" applyNumberFormat="1">
      <alignment horizontal="left" vertical="center" indent="1"/>
    </xf>
    <xf numFmtId="0" fontId="18" fillId="10" borderId="11" xfId="53" applyNumberFormat="1">
      <alignment horizontal="left" vertical="center" indent="1"/>
    </xf>
    <xf numFmtId="165" fontId="18" fillId="21" borderId="11" xfId="51" applyNumberFormat="1">
      <alignment horizontal="right" vertical="center"/>
    </xf>
    <xf numFmtId="0" fontId="14" fillId="22" borderId="11" xfId="38" applyAlignment="1">
      <alignment horizontal="left" vertical="center" indent="2"/>
    </xf>
    <xf numFmtId="0" fontId="14" fillId="10" borderId="11" xfId="40" applyAlignment="1">
      <alignment horizontal="left" vertical="center" indent="3"/>
    </xf>
    <xf numFmtId="0" fontId="14" fillId="23" borderId="11" xfId="42" applyAlignment="1">
      <alignment horizontal="left" vertical="center" indent="4"/>
    </xf>
    <xf numFmtId="0" fontId="30" fillId="2" borderId="0" xfId="0" applyFont="1" applyFill="1"/>
    <xf numFmtId="0" fontId="31" fillId="2" borderId="0" xfId="0" quotePrefix="1" applyFont="1" applyFill="1"/>
    <xf numFmtId="0" fontId="31" fillId="2" borderId="0" xfId="0" applyFont="1" applyFill="1"/>
    <xf numFmtId="2" fontId="2" fillId="2" borderId="1" xfId="72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7" borderId="13" xfId="0" applyFont="1" applyFill="1" applyBorder="1" applyAlignment="1">
      <alignment horizontal="center" vertical="center" wrapText="1"/>
    </xf>
    <xf numFmtId="0" fontId="1" fillId="27" borderId="13" xfId="0" applyFont="1" applyFill="1" applyBorder="1" applyAlignment="1">
      <alignment horizontal="center" vertical="center"/>
    </xf>
    <xf numFmtId="0" fontId="1" fillId="27" borderId="13" xfId="0" applyFont="1" applyFill="1" applyBorder="1" applyAlignment="1">
      <alignment horizontal="center"/>
    </xf>
    <xf numFmtId="0" fontId="2" fillId="27" borderId="13" xfId="0" applyFont="1" applyFill="1" applyBorder="1" applyAlignment="1">
      <alignment horizontal="center" vertical="center" wrapText="1"/>
    </xf>
  </cellXfs>
  <cellStyles count="73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 2" xfId="72"/>
    <cellStyle name="Neutral" xfId="8" builtinId="28" customBuiltin="1"/>
    <cellStyle name="Normal" xfId="0" builtinId="0" customBuiltin="1"/>
    <cellStyle name="Notas" xfId="15" builtinId="10" customBuiltin="1"/>
    <cellStyle name="Notas 2" xfId="58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ilterText 2" xfId="59"/>
    <cellStyle name="SAPBEXformats" xfId="35"/>
    <cellStyle name="SAPBEXheaderItem" xfId="36"/>
    <cellStyle name="SAPBEXheaderItem 2" xfId="60"/>
    <cellStyle name="SAPBEXheaderText" xfId="37"/>
    <cellStyle name="SAPBEXheaderText 2" xfId="61"/>
    <cellStyle name="SAPBEXHLevel0" xfId="38"/>
    <cellStyle name="SAPBEXHLevel0 2" xfId="62"/>
    <cellStyle name="SAPBEXHLevel0X" xfId="39"/>
    <cellStyle name="SAPBEXHLevel0X 2" xfId="63"/>
    <cellStyle name="SAPBEXHLevel1" xfId="40"/>
    <cellStyle name="SAPBEXHLevel1 2" xfId="64"/>
    <cellStyle name="SAPBEXHLevel1X" xfId="41"/>
    <cellStyle name="SAPBEXHLevel1X 2" xfId="65"/>
    <cellStyle name="SAPBEXHLevel2" xfId="42"/>
    <cellStyle name="SAPBEXHLevel2 2" xfId="66"/>
    <cellStyle name="SAPBEXHLevel2X" xfId="43"/>
    <cellStyle name="SAPBEXHLevel2X 2" xfId="67"/>
    <cellStyle name="SAPBEXHLevel3" xfId="44"/>
    <cellStyle name="SAPBEXHLevel3 2" xfId="68"/>
    <cellStyle name="SAPBEXHLevel3X" xfId="45"/>
    <cellStyle name="SAPBEXHLevel3X 2" xfId="69"/>
    <cellStyle name="SAPBEXinputData" xfId="46"/>
    <cellStyle name="SAPBEXinputData 2" xfId="70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title 2" xfId="71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3902075</xdr:colOff>
      <xdr:row>0</xdr:row>
      <xdr:rowOff>0</xdr:rowOff>
    </xdr:to>
    <xdr:pic macro="[1]!DesignIconClicked">
      <xdr:nvPicPr>
        <xdr:cNvPr id="4" name="BExMBXIKC03TI6ERA3N4HW3IU7NS" hidden="1">
          <a:extLst>
            <a:ext uri="{FF2B5EF4-FFF2-40B4-BE49-F238E27FC236}">
              <a16:creationId xmlns="" xmlns:a16="http://schemas.microsoft.com/office/drawing/2014/main" id="{2CD8400C-9BB1-446B-A48A-AC7D88DC4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207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1101725</xdr:colOff>
      <xdr:row>0</xdr:row>
      <xdr:rowOff>0</xdr:rowOff>
    </xdr:to>
    <xdr:pic macro="[1]!DesignIconClicked">
      <xdr:nvPicPr>
        <xdr:cNvPr id="6" name="BExSB802ISG9TSYZ9XRLHU3X5WJ0" hidden="1">
          <a:extLst>
            <a:ext uri="{FF2B5EF4-FFF2-40B4-BE49-F238E27FC236}">
              <a16:creationId xmlns="" xmlns:a16="http://schemas.microsoft.com/office/drawing/2014/main" id="{A407021E-0410-41E0-A197-D6A56B200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0"/>
          <a:ext cx="1101725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3616325</xdr:colOff>
      <xdr:row>12</xdr:row>
      <xdr:rowOff>92075</xdr:rowOff>
    </xdr:to>
    <xdr:pic macro="[1]!DesignIconClicked">
      <xdr:nvPicPr>
        <xdr:cNvPr id="3" name="BExQAJZN48JF9NRCF2JG0TQWLN5A" hidden="1">
          <a:extLst>
            <a:ext uri="{FF2B5EF4-FFF2-40B4-BE49-F238E27FC236}">
              <a16:creationId xmlns="" xmlns:a16="http://schemas.microsoft.com/office/drawing/2014/main" id="{142313D5-7E40-43BF-BDC8-28C463E60B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24450" cy="2092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GridLines="0" tabSelected="1" topLeftCell="A2" zoomScale="80" zoomScaleNormal="80" workbookViewId="0">
      <selection activeCell="I20" sqref="I20"/>
    </sheetView>
  </sheetViews>
  <sheetFormatPr baseColWidth="10" defaultColWidth="11.42578125" defaultRowHeight="12.75" x14ac:dyDescent="0.2"/>
  <cols>
    <col min="1" max="1" width="58.7109375" style="1" customWidth="1"/>
    <col min="2" max="2" width="13.5703125" style="1" hidden="1" customWidth="1"/>
    <col min="3" max="3" width="16.7109375" style="1" customWidth="1"/>
    <col min="4" max="4" width="19.5703125" style="1" customWidth="1"/>
    <col min="5" max="5" width="12.28515625" style="1" customWidth="1"/>
    <col min="6" max="6" width="15.5703125" style="1" customWidth="1"/>
    <col min="7" max="7" width="13.85546875" style="1" customWidth="1"/>
    <col min="8" max="8" width="18.28515625" style="1" customWidth="1"/>
    <col min="9" max="9" width="21.5703125" style="1" bestFit="1" customWidth="1"/>
    <col min="10" max="10" width="15.85546875" style="1" customWidth="1"/>
    <col min="11" max="11" width="16.7109375" style="1" customWidth="1"/>
    <col min="12" max="12" width="22.140625" style="1" bestFit="1" customWidth="1"/>
    <col min="13" max="16384" width="11.42578125" style="1"/>
  </cols>
  <sheetData>
    <row r="1" spans="1:12" s="20" customFormat="1" hidden="1" x14ac:dyDescent="0.2">
      <c r="A1" s="19" t="s">
        <v>16</v>
      </c>
      <c r="C1" s="19" t="s">
        <v>15</v>
      </c>
      <c r="D1" s="20" t="str">
        <f>MID(A1,5,4)</f>
        <v>2022</v>
      </c>
      <c r="E1" s="20" t="str">
        <f>MID(A1,1,3)</f>
        <v>001</v>
      </c>
      <c r="F1" s="20" t="str">
        <f>IF(VALUE(MID(A1,11,3))&gt;12,"012",MID(A1,11,3))</f>
        <v>003</v>
      </c>
      <c r="G1" s="20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Enero</v>
      </c>
      <c r="H1" s="20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Marzo</v>
      </c>
    </row>
    <row r="2" spans="1:12" s="18" customFormat="1" x14ac:dyDescent="0.2"/>
    <row r="3" spans="1:12" ht="15.75" x14ac:dyDescent="0.2">
      <c r="A3" s="24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5.75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9.5" customHeight="1" x14ac:dyDescent="0.2">
      <c r="A5" s="26" t="s">
        <v>18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x14ac:dyDescent="0.2">
      <c r="A6" s="26" t="s">
        <v>17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88.5" customHeight="1" x14ac:dyDescent="0.2">
      <c r="A7" s="23" t="s">
        <v>1</v>
      </c>
      <c r="B7" s="23" t="s">
        <v>2</v>
      </c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19</v>
      </c>
      <c r="K7" s="23" t="s">
        <v>20</v>
      </c>
      <c r="L7" s="23" t="s">
        <v>21</v>
      </c>
    </row>
    <row r="8" spans="1:12" x14ac:dyDescent="0.2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39.75" customHeight="1" x14ac:dyDescent="0.2">
      <c r="A9" s="5" t="s">
        <v>13</v>
      </c>
      <c r="B9" s="6" t="e">
        <v>#REF!</v>
      </c>
      <c r="C9" s="22" t="s">
        <v>12</v>
      </c>
      <c r="D9" s="22" t="s">
        <v>12</v>
      </c>
      <c r="E9" s="22" t="s">
        <v>12</v>
      </c>
      <c r="F9" s="22">
        <v>0</v>
      </c>
      <c r="G9" s="22" t="s">
        <v>12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</row>
    <row r="10" spans="1:12" x14ac:dyDescent="0.2">
      <c r="A10" s="7"/>
      <c r="B10" s="8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5" t="s">
        <v>14</v>
      </c>
      <c r="B11" s="6" t="e">
        <v>#REF!</v>
      </c>
      <c r="C11" s="22" t="s">
        <v>12</v>
      </c>
      <c r="D11" s="22" t="s">
        <v>12</v>
      </c>
      <c r="E11" s="22" t="s">
        <v>12</v>
      </c>
      <c r="F11" s="22">
        <v>0</v>
      </c>
      <c r="G11" s="22" t="s">
        <v>12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</row>
    <row r="12" spans="1:12" x14ac:dyDescent="0.2">
      <c r="A12" s="7"/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8.5" customHeight="1" x14ac:dyDescent="0.2">
      <c r="A13" s="5" t="s">
        <v>10</v>
      </c>
      <c r="B13" s="6" t="e">
        <v>#REF!</v>
      </c>
      <c r="C13" s="22" t="s">
        <v>12</v>
      </c>
      <c r="D13" s="22" t="s">
        <v>12</v>
      </c>
      <c r="E13" s="22" t="s">
        <v>12</v>
      </c>
      <c r="F13" s="22">
        <v>0</v>
      </c>
      <c r="G13" s="22" t="s">
        <v>12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3.5" thickBot="1" x14ac:dyDescent="0.25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</row>
  </sheetData>
  <mergeCells count="4">
    <mergeCell ref="A3:L3"/>
    <mergeCell ref="A4:L4"/>
    <mergeCell ref="A5:L5"/>
    <mergeCell ref="A6:L6"/>
  </mergeCells>
  <pageMargins left="0.7" right="0.7" top="0.75" bottom="0.75" header="0.3" footer="0.3"/>
  <pageSetup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0" zoomScaleNormal="80" workbookViewId="0">
      <selection activeCell="A5" sqref="A5"/>
    </sheetView>
  </sheetViews>
  <sheetFormatPr baseColWidth="10" defaultRowHeight="12.75" x14ac:dyDescent="0.2"/>
  <cols>
    <col min="1" max="1" width="61.7109375" bestFit="1" customWidth="1"/>
    <col min="2" max="2" width="22.42578125" bestFit="1" customWidth="1"/>
    <col min="3" max="3" width="42.85546875" bestFit="1" customWidth="1"/>
    <col min="4" max="4" width="24.85546875" bestFit="1" customWidth="1"/>
    <col min="5" max="5" width="32.28515625" bestFit="1" customWidth="1"/>
    <col min="6" max="6" width="18.42578125" bestFit="1" customWidth="1"/>
    <col min="7" max="7" width="55.5703125" bestFit="1" customWidth="1"/>
    <col min="8" max="8" width="56.5703125" bestFit="1" customWidth="1"/>
    <col min="9" max="9" width="39.28515625" bestFit="1" customWidth="1"/>
    <col min="10" max="10" width="49.42578125" bestFit="1" customWidth="1"/>
    <col min="11" max="11" width="54.5703125" bestFit="1" customWidth="1"/>
  </cols>
  <sheetData>
    <row r="1" spans="1:11" x14ac:dyDescent="0.2">
      <c r="A1" s="12"/>
      <c r="B1" s="13" t="str">
        <f>[1]!BexGetCellData("00O2TQ2O5Z7DPRVXKQBNJU662","","DP_1")</f>
        <v>Fecha del Contrato (d)</v>
      </c>
      <c r="C1" s="13" t="str">
        <f>[1]!BexGetCellData("00O2TQ2O5Z7DPRVXKQBNJUCHM","","DP_1")</f>
        <v>Fecha de inicio de operación del proyecto (e)</v>
      </c>
      <c r="D1" s="13" t="str">
        <f>[1]!BexGetCellData("00O2TQ2O5Z7DPRVXKQBNJUIT6","","DP_1")</f>
        <v>Fecha de vencimiento (f)</v>
      </c>
      <c r="E1" s="13" t="str">
        <f>[1]!BexGetCellData("00O2TQ2O5Z7DPRVY5FDD5UN7R","","DP_1")</f>
        <v>Monto de la inversión pactado (g)</v>
      </c>
      <c r="F1" s="13" t="str">
        <f>[1]!BexGetCellData("00O2TQ2O5Z7DPRVY5FDD5UTJB","","DP_1")</f>
        <v>Plazo pactado (h)</v>
      </c>
      <c r="G1" s="13" t="str">
        <f>[1]!BexGetCellData("00O2TQ2O5Z7DPRVY5FDD5UZUV","","DP_1")</f>
        <v>Monto promedio mensual del pago de la contraprestación (i)</v>
      </c>
      <c r="H1" s="13" t="str">
        <f>[1]!BexGetCellData("00O2TQ2O5Z7DPRVY7U41JWBNV","","DP_1")</f>
        <v>Monto prom. mensual del pago de la contrap. del pago inve(j)</v>
      </c>
      <c r="I1" s="13" t="str">
        <f>[1]!BexGetCellData("00O2TQ2O5Z7DPRW4O8D9I8DNQ","","DP_1")</f>
        <v>Monto pagado de la inversión (Actual) (k)</v>
      </c>
      <c r="J1" s="13" t="str">
        <f>[1]!BexGetCellData("00O2TQ2O5Z7DPRW4WWW30XA2S","","DP_1")</f>
        <v>Monto pagado de la inversión actualizado (Actual) (l)</v>
      </c>
      <c r="K1" s="13" t="str">
        <f>[1]!BexGetCellData("00O2TQ2O5Z7DPRW5TUV31KJOZ","","DP_1")</f>
        <v>Saldo pendiente por pagar de la invers. (Actual) (m = g – l)</v>
      </c>
    </row>
    <row r="2" spans="1:11" x14ac:dyDescent="0.2">
      <c r="A2" s="15" t="str">
        <f>[1]!BexGetCellData("","00O2TQ2O5Z7DPRVWOC8QXK3TB","DP_1")</f>
        <v>Denominación de las Obligaciones Diferentes de Financiamient</v>
      </c>
      <c r="B2" s="14">
        <f>[1]!BexGetCellData("00O2TQ2O5Z7DPRVXKQBNJU662","00O2TQ2O5Z7DPRVWOC8QXK3TB","DP_1")</f>
        <v>0</v>
      </c>
      <c r="C2" s="14">
        <f>[1]!BexGetCellData("00O2TQ2O5Z7DPRVXKQBNJUCHM","00O2TQ2O5Z7DPRVWOC8QXK3TB","DP_1")</f>
        <v>0</v>
      </c>
      <c r="D2" s="14">
        <f>[1]!BexGetCellData("00O2TQ2O5Z7DPRVXKQBNJUIT6","00O2TQ2O5Z7DPRVWOC8QXK3TB","DP_1")</f>
        <v>0</v>
      </c>
      <c r="E2" s="14">
        <f>[1]!BexGetCellData("00O2TQ2O5Z7DPRVY5FDD5UN7R","00O2TQ2O5Z7DPRVWOC8QXK3TB","DP_1")</f>
        <v>0</v>
      </c>
      <c r="F2" s="14">
        <f>[1]!BexGetCellData("00O2TQ2O5Z7DPRVY5FDD5UTJB","00O2TQ2O5Z7DPRVWOC8QXK3TB","DP_1")</f>
        <v>0</v>
      </c>
      <c r="G2" s="14">
        <f>[1]!BexGetCellData("00O2TQ2O5Z7DPRVY5FDD5UZUV","00O2TQ2O5Z7DPRVWOC8QXK3TB","DP_1")</f>
        <v>0</v>
      </c>
      <c r="H2" s="14">
        <f>[1]!BexGetCellData("00O2TQ2O5Z7DPRVY7U41JWBNV","00O2TQ2O5Z7DPRVWOC8QXK3TB","DP_1")</f>
        <v>0</v>
      </c>
      <c r="I2" s="14">
        <f>[1]!BexGetCellData("00O2TQ2O5Z7DPRW4O8D9I8DNQ","00O2TQ2O5Z7DPRVWOC8QXK3TB","DP_1")</f>
        <v>0</v>
      </c>
      <c r="J2" s="14">
        <f>[1]!BexGetCellData("00O2TQ2O5Z7DPRW4WWW30XA2S","00O2TQ2O5Z7DPRVWOC8QXK3TB","DP_1")</f>
        <v>0</v>
      </c>
      <c r="K2" s="14">
        <f>[1]!BexGetCellData("00O2TQ2O5Z7DPRW5TUV31KJOZ","00O2TQ2O5Z7DPRVWOC8QXK3TB","DP_1")</f>
        <v>0</v>
      </c>
    </row>
    <row r="3" spans="1:11" x14ac:dyDescent="0.2">
      <c r="A3" s="16" t="str">
        <f>[1]!BexGetCellData("","00O2TQ2O5Z7DPRVWOC8QXKA4V","DP_1")</f>
        <v>A. Asociaciones Público Privadas (APP’s) (A=a+b+c+d)</v>
      </c>
      <c r="B3" s="14">
        <f>[1]!BexGetCellData("00O2TQ2O5Z7DPRVXKQBNJU662","00O2TQ2O5Z7DPRVWOC8QXKA4V","DP_1")</f>
        <v>0</v>
      </c>
      <c r="C3" s="14">
        <f>[1]!BexGetCellData("00O2TQ2O5Z7DPRVXKQBNJUCHM","00O2TQ2O5Z7DPRVWOC8QXKA4V","DP_1")</f>
        <v>0</v>
      </c>
      <c r="D3" s="14">
        <f>[1]!BexGetCellData("00O2TQ2O5Z7DPRVXKQBNJUIT6","00O2TQ2O5Z7DPRVWOC8QXKA4V","DP_1")</f>
        <v>0</v>
      </c>
      <c r="E3" s="14">
        <f>[1]!BexGetCellData("00O2TQ2O5Z7DPRVY5FDD5UN7R","00O2TQ2O5Z7DPRVWOC8QXKA4V","DP_1")</f>
        <v>0</v>
      </c>
      <c r="F3" s="14">
        <f>[1]!BexGetCellData("00O2TQ2O5Z7DPRVY5FDD5UTJB","00O2TQ2O5Z7DPRVWOC8QXKA4V","DP_1")</f>
        <v>0</v>
      </c>
      <c r="G3" s="14">
        <f>[1]!BexGetCellData("00O2TQ2O5Z7DPRVY5FDD5UZUV","00O2TQ2O5Z7DPRVWOC8QXKA4V","DP_1")</f>
        <v>0</v>
      </c>
      <c r="H3" s="14">
        <f>[1]!BexGetCellData("00O2TQ2O5Z7DPRVY7U41JWBNV","00O2TQ2O5Z7DPRVWOC8QXKA4V","DP_1")</f>
        <v>0</v>
      </c>
      <c r="I3" s="14">
        <f>[1]!BexGetCellData("00O2TQ2O5Z7DPRW4O8D9I8DNQ","00O2TQ2O5Z7DPRVWOC8QXKA4V","DP_1")</f>
        <v>0</v>
      </c>
      <c r="J3" s="14">
        <f>[1]!BexGetCellData("00O2TQ2O5Z7DPRW4WWW30XA2S","00O2TQ2O5Z7DPRVWOC8QXKA4V","DP_1")</f>
        <v>0</v>
      </c>
      <c r="K3" s="14">
        <f>[1]!BexGetCellData("00O2TQ2O5Z7DPRW5TUV31KJOZ","00O2TQ2O5Z7DPRVWOC8QXKA4V","DP_1")</f>
        <v>0</v>
      </c>
    </row>
    <row r="4" spans="1:11" x14ac:dyDescent="0.2">
      <c r="A4" s="17" t="str">
        <f>[1]!BexGetCellData("","00O2TQ2O5Z7DPRVWOC8QXKGGF","DP_1")</f>
        <v>a) APP 1</v>
      </c>
      <c r="B4" s="14">
        <f>[1]!BexGetCellData("00O2TQ2O5Z7DPRVXKQBNJU662","00O2TQ2O5Z7DPRVWOC8QXKGGF","DP_1")</f>
        <v>0</v>
      </c>
      <c r="C4" s="14">
        <f>[1]!BexGetCellData("00O2TQ2O5Z7DPRVXKQBNJUCHM","00O2TQ2O5Z7DPRVWOC8QXKGGF","DP_1")</f>
        <v>0</v>
      </c>
      <c r="D4" s="14">
        <f>[1]!BexGetCellData("00O2TQ2O5Z7DPRVXKQBNJUIT6","00O2TQ2O5Z7DPRVWOC8QXKGGF","DP_1")</f>
        <v>0</v>
      </c>
      <c r="E4" s="14">
        <f>[1]!BexGetCellData("00O2TQ2O5Z7DPRVY5FDD5UN7R","00O2TQ2O5Z7DPRVWOC8QXKGGF","DP_1")</f>
        <v>0</v>
      </c>
      <c r="F4" s="14">
        <f>[1]!BexGetCellData("00O2TQ2O5Z7DPRVY5FDD5UTJB","00O2TQ2O5Z7DPRVWOC8QXKGGF","DP_1")</f>
        <v>0</v>
      </c>
      <c r="G4" s="14">
        <f>[1]!BexGetCellData("00O2TQ2O5Z7DPRVY5FDD5UZUV","00O2TQ2O5Z7DPRVWOC8QXKGGF","DP_1")</f>
        <v>0</v>
      </c>
      <c r="H4" s="14">
        <f>[1]!BexGetCellData("00O2TQ2O5Z7DPRVY7U41JWBNV","00O2TQ2O5Z7DPRVWOC8QXKGGF","DP_1")</f>
        <v>0</v>
      </c>
      <c r="I4" s="14">
        <f>[1]!BexGetCellData("00O2TQ2O5Z7DPRW4O8D9I8DNQ","00O2TQ2O5Z7DPRVWOC8QXKGGF","DP_1")</f>
        <v>0</v>
      </c>
      <c r="J4" s="14">
        <f>[1]!BexGetCellData("00O2TQ2O5Z7DPRW4WWW30XA2S","00O2TQ2O5Z7DPRVWOC8QXKGGF","DP_1")</f>
        <v>0</v>
      </c>
      <c r="K4" s="14">
        <f>[1]!BexGetCellData("00O2TQ2O5Z7DPRW5TUV31KJOZ","00O2TQ2O5Z7DPRVWOC8QXKGGF","DP_1")</f>
        <v>0</v>
      </c>
    </row>
    <row r="5" spans="1:11" x14ac:dyDescent="0.2">
      <c r="A5" s="17" t="str">
        <f>[1]!BexGetCellData("","00O2TQ2O5Z7DPRVWOC8QXKMRZ","DP_1")</f>
        <v>b) APP 2</v>
      </c>
      <c r="B5" s="14">
        <f>[1]!BexGetCellData("00O2TQ2O5Z7DPRVXKQBNJU662","00O2TQ2O5Z7DPRVWOC8QXKMRZ","DP_1")</f>
        <v>0</v>
      </c>
      <c r="C5" s="14">
        <f>[1]!BexGetCellData("00O2TQ2O5Z7DPRVXKQBNJUCHM","00O2TQ2O5Z7DPRVWOC8QXKMRZ","DP_1")</f>
        <v>0</v>
      </c>
      <c r="D5" s="14">
        <f>[1]!BexGetCellData("00O2TQ2O5Z7DPRVXKQBNJUIT6","00O2TQ2O5Z7DPRVWOC8QXKMRZ","DP_1")</f>
        <v>0</v>
      </c>
      <c r="E5" s="14">
        <f>[1]!BexGetCellData("00O2TQ2O5Z7DPRVY5FDD5UN7R","00O2TQ2O5Z7DPRVWOC8QXKMRZ","DP_1")</f>
        <v>0</v>
      </c>
      <c r="F5" s="14">
        <f>[1]!BexGetCellData("00O2TQ2O5Z7DPRVY5FDD5UTJB","00O2TQ2O5Z7DPRVWOC8QXKMRZ","DP_1")</f>
        <v>0</v>
      </c>
      <c r="G5" s="14">
        <f>[1]!BexGetCellData("00O2TQ2O5Z7DPRVY5FDD5UZUV","00O2TQ2O5Z7DPRVWOC8QXKMRZ","DP_1")</f>
        <v>0</v>
      </c>
      <c r="H5" s="14">
        <f>[1]!BexGetCellData("00O2TQ2O5Z7DPRVY7U41JWBNV","00O2TQ2O5Z7DPRVWOC8QXKMRZ","DP_1")</f>
        <v>0</v>
      </c>
      <c r="I5" s="14">
        <f>[1]!BexGetCellData("00O2TQ2O5Z7DPRW4O8D9I8DNQ","00O2TQ2O5Z7DPRVWOC8QXKMRZ","DP_1")</f>
        <v>0</v>
      </c>
      <c r="J5" s="14">
        <f>[1]!BexGetCellData("00O2TQ2O5Z7DPRW4WWW30XA2S","00O2TQ2O5Z7DPRVWOC8QXKMRZ","DP_1")</f>
        <v>0</v>
      </c>
      <c r="K5" s="14">
        <f>[1]!BexGetCellData("00O2TQ2O5Z7DPRW5TUV31KJOZ","00O2TQ2O5Z7DPRVWOC8QXKMRZ","DP_1")</f>
        <v>0</v>
      </c>
    </row>
    <row r="6" spans="1:11" x14ac:dyDescent="0.2">
      <c r="A6" s="17" t="str">
        <f>[1]!BexGetCellData("","00O2TQ2O5Z7DPRVWOC8QXKT3J","DP_1")</f>
        <v>c) APP 3</v>
      </c>
      <c r="B6" s="14">
        <f>[1]!BexGetCellData("00O2TQ2O5Z7DPRVXKQBNJU662","00O2TQ2O5Z7DPRVWOC8QXKT3J","DP_1")</f>
        <v>0</v>
      </c>
      <c r="C6" s="14">
        <f>[1]!BexGetCellData("00O2TQ2O5Z7DPRVXKQBNJUCHM","00O2TQ2O5Z7DPRVWOC8QXKT3J","DP_1")</f>
        <v>0</v>
      </c>
      <c r="D6" s="14">
        <f>[1]!BexGetCellData("00O2TQ2O5Z7DPRVXKQBNJUIT6","00O2TQ2O5Z7DPRVWOC8QXKT3J","DP_1")</f>
        <v>0</v>
      </c>
      <c r="E6" s="14">
        <f>[1]!BexGetCellData("00O2TQ2O5Z7DPRVY5FDD5UN7R","00O2TQ2O5Z7DPRVWOC8QXKT3J","DP_1")</f>
        <v>0</v>
      </c>
      <c r="F6" s="14">
        <f>[1]!BexGetCellData("00O2TQ2O5Z7DPRVY5FDD5UTJB","00O2TQ2O5Z7DPRVWOC8QXKT3J","DP_1")</f>
        <v>0</v>
      </c>
      <c r="G6" s="14">
        <f>[1]!BexGetCellData("00O2TQ2O5Z7DPRVY5FDD5UZUV","00O2TQ2O5Z7DPRVWOC8QXKT3J","DP_1")</f>
        <v>0</v>
      </c>
      <c r="H6" s="14">
        <f>[1]!BexGetCellData("00O2TQ2O5Z7DPRVY7U41JWBNV","00O2TQ2O5Z7DPRVWOC8QXKT3J","DP_1")</f>
        <v>0</v>
      </c>
      <c r="I6" s="14">
        <f>[1]!BexGetCellData("00O2TQ2O5Z7DPRW4O8D9I8DNQ","00O2TQ2O5Z7DPRVWOC8QXKT3J","DP_1")</f>
        <v>0</v>
      </c>
      <c r="J6" s="14">
        <f>[1]!BexGetCellData("00O2TQ2O5Z7DPRW4WWW30XA2S","00O2TQ2O5Z7DPRVWOC8QXKT3J","DP_1")</f>
        <v>0</v>
      </c>
      <c r="K6" s="14">
        <f>[1]!BexGetCellData("00O2TQ2O5Z7DPRW5TUV31KJOZ","00O2TQ2O5Z7DPRVWOC8QXKT3J","DP_1")</f>
        <v>0</v>
      </c>
    </row>
    <row r="7" spans="1:11" x14ac:dyDescent="0.2">
      <c r="A7" s="17" t="str">
        <f>[1]!BexGetCellData("","00O2TQ2O5Z7DPRVX650CJDZTC","DP_1")</f>
        <v>d) APP XX</v>
      </c>
      <c r="B7" s="14">
        <f>[1]!BexGetCellData("00O2TQ2O5Z7DPRVXKQBNJU662","00O2TQ2O5Z7DPRVX650CJDZTC","DP_1")</f>
        <v>0</v>
      </c>
      <c r="C7" s="14">
        <f>[1]!BexGetCellData("00O2TQ2O5Z7DPRVXKQBNJUCHM","00O2TQ2O5Z7DPRVX650CJDZTC","DP_1")</f>
        <v>0</v>
      </c>
      <c r="D7" s="14">
        <f>[1]!BexGetCellData("00O2TQ2O5Z7DPRVXKQBNJUIT6","00O2TQ2O5Z7DPRVX650CJDZTC","DP_1")</f>
        <v>0</v>
      </c>
      <c r="E7" s="14">
        <f>[1]!BexGetCellData("00O2TQ2O5Z7DPRVY5FDD5UN7R","00O2TQ2O5Z7DPRVX650CJDZTC","DP_1")</f>
        <v>0</v>
      </c>
      <c r="F7" s="14">
        <f>[1]!BexGetCellData("00O2TQ2O5Z7DPRVY5FDD5UTJB","00O2TQ2O5Z7DPRVX650CJDZTC","DP_1")</f>
        <v>0</v>
      </c>
      <c r="G7" s="14">
        <f>[1]!BexGetCellData("00O2TQ2O5Z7DPRVY5FDD5UZUV","00O2TQ2O5Z7DPRVX650CJDZTC","DP_1")</f>
        <v>0</v>
      </c>
      <c r="H7" s="14">
        <f>[1]!BexGetCellData("00O2TQ2O5Z7DPRVY7U41JWBNV","00O2TQ2O5Z7DPRVX650CJDZTC","DP_1")</f>
        <v>0</v>
      </c>
      <c r="I7" s="14">
        <f>[1]!BexGetCellData("00O2TQ2O5Z7DPRW4O8D9I8DNQ","00O2TQ2O5Z7DPRVX650CJDZTC","DP_1")</f>
        <v>0</v>
      </c>
      <c r="J7" s="14">
        <f>[1]!BexGetCellData("00O2TQ2O5Z7DPRW4WWW30XA2S","00O2TQ2O5Z7DPRVX650CJDZTC","DP_1")</f>
        <v>0</v>
      </c>
      <c r="K7" s="14">
        <f>[1]!BexGetCellData("00O2TQ2O5Z7DPRW5TUV31KJOZ","00O2TQ2O5Z7DPRVX650CJDZTC","DP_1")</f>
        <v>0</v>
      </c>
    </row>
    <row r="8" spans="1:11" x14ac:dyDescent="0.2">
      <c r="A8" s="16" t="str">
        <f>[1]!BexGetCellData("","00O2TQ2O5Z7DPRVX6YM5NGL1S","DP_1")</f>
        <v>B. Otros Instrumentos (B=a+b+c+d)</v>
      </c>
      <c r="B8" s="14">
        <f>[1]!BexGetCellData("00O2TQ2O5Z7DPRVXKQBNJU662","00O2TQ2O5Z7DPRVX6YM5NGL1S","DP_1")</f>
        <v>0</v>
      </c>
      <c r="C8" s="14">
        <f>[1]!BexGetCellData("00O2TQ2O5Z7DPRVXKQBNJUCHM","00O2TQ2O5Z7DPRVX6YM5NGL1S","DP_1")</f>
        <v>0</v>
      </c>
      <c r="D8" s="14">
        <f>[1]!BexGetCellData("00O2TQ2O5Z7DPRVXKQBNJUIT6","00O2TQ2O5Z7DPRVX6YM5NGL1S","DP_1")</f>
        <v>0</v>
      </c>
      <c r="E8" s="14">
        <f>[1]!BexGetCellData("00O2TQ2O5Z7DPRVY5FDD5UN7R","00O2TQ2O5Z7DPRVX6YM5NGL1S","DP_1")</f>
        <v>0</v>
      </c>
      <c r="F8" s="14">
        <f>[1]!BexGetCellData("00O2TQ2O5Z7DPRVY5FDD5UTJB","00O2TQ2O5Z7DPRVX6YM5NGL1S","DP_1")</f>
        <v>0</v>
      </c>
      <c r="G8" s="14">
        <f>[1]!BexGetCellData("00O2TQ2O5Z7DPRVY5FDD5UZUV","00O2TQ2O5Z7DPRVX6YM5NGL1S","DP_1")</f>
        <v>0</v>
      </c>
      <c r="H8" s="14">
        <f>[1]!BexGetCellData("00O2TQ2O5Z7DPRVY7U41JWBNV","00O2TQ2O5Z7DPRVX6YM5NGL1S","DP_1")</f>
        <v>0</v>
      </c>
      <c r="I8" s="14">
        <f>[1]!BexGetCellData("00O2TQ2O5Z7DPRW4O8D9I8DNQ","00O2TQ2O5Z7DPRVX6YM5NGL1S","DP_1")</f>
        <v>0</v>
      </c>
      <c r="J8" s="14">
        <f>[1]!BexGetCellData("00O2TQ2O5Z7DPRW4WWW30XA2S","00O2TQ2O5Z7DPRVX6YM5NGL1S","DP_1")</f>
        <v>0</v>
      </c>
      <c r="K8" s="14">
        <f>[1]!BexGetCellData("00O2TQ2O5Z7DPRW5TUV31KJOZ","00O2TQ2O5Z7DPRVX6YM5NGL1S","DP_1")</f>
        <v>0</v>
      </c>
    </row>
    <row r="9" spans="1:11" x14ac:dyDescent="0.2">
      <c r="A9" s="17" t="str">
        <f>[1]!BexGetCellData("","00O2TQ2O5Z7DPRVXBDTAMX2MY","DP_1")</f>
        <v>a) Otro Instrumento 1</v>
      </c>
      <c r="B9" s="14">
        <f>[1]!BexGetCellData("00O2TQ2O5Z7DPRVXKQBNJU662","00O2TQ2O5Z7DPRVXBDTAMX2MY","DP_1")</f>
        <v>0</v>
      </c>
      <c r="C9" s="14">
        <f>[1]!BexGetCellData("00O2TQ2O5Z7DPRVXKQBNJUCHM","00O2TQ2O5Z7DPRVXBDTAMX2MY","DP_1")</f>
        <v>0</v>
      </c>
      <c r="D9" s="14">
        <f>[1]!BexGetCellData("00O2TQ2O5Z7DPRVXKQBNJUIT6","00O2TQ2O5Z7DPRVXBDTAMX2MY","DP_1")</f>
        <v>0</v>
      </c>
      <c r="E9" s="14">
        <f>[1]!BexGetCellData("00O2TQ2O5Z7DPRVY5FDD5UN7R","00O2TQ2O5Z7DPRVXBDTAMX2MY","DP_1")</f>
        <v>0</v>
      </c>
      <c r="F9" s="14">
        <f>[1]!BexGetCellData("00O2TQ2O5Z7DPRVY5FDD5UTJB","00O2TQ2O5Z7DPRVXBDTAMX2MY","DP_1")</f>
        <v>0</v>
      </c>
      <c r="G9" s="14">
        <f>[1]!BexGetCellData("00O2TQ2O5Z7DPRVY5FDD5UZUV","00O2TQ2O5Z7DPRVXBDTAMX2MY","DP_1")</f>
        <v>0</v>
      </c>
      <c r="H9" s="14">
        <f>[1]!BexGetCellData("00O2TQ2O5Z7DPRVY7U41JWBNV","00O2TQ2O5Z7DPRVXBDTAMX2MY","DP_1")</f>
        <v>0</v>
      </c>
      <c r="I9" s="14">
        <f>[1]!BexGetCellData("00O2TQ2O5Z7DPRW4O8D9I8DNQ","00O2TQ2O5Z7DPRVXBDTAMX2MY","DP_1")</f>
        <v>0</v>
      </c>
      <c r="J9" s="14">
        <f>[1]!BexGetCellData("00O2TQ2O5Z7DPRW4WWW30XA2S","00O2TQ2O5Z7DPRVXBDTAMX2MY","DP_1")</f>
        <v>0</v>
      </c>
      <c r="K9" s="14">
        <f>[1]!BexGetCellData("00O2TQ2O5Z7DPRW5TUV31KJOZ","00O2TQ2O5Z7DPRVXBDTAMX2MY","DP_1")</f>
        <v>0</v>
      </c>
    </row>
    <row r="10" spans="1:11" x14ac:dyDescent="0.2">
      <c r="A10" s="17" t="str">
        <f>[1]!BexGetCellData("","00O2TQ2O5Z7DPRVXBDTAMX8YI","DP_1")</f>
        <v>a) Otro Instrumento 2</v>
      </c>
      <c r="B10" s="14">
        <f>[1]!BexGetCellData("00O2TQ2O5Z7DPRVXKQBNJU662","00O2TQ2O5Z7DPRVXBDTAMX8YI","DP_1")</f>
        <v>0</v>
      </c>
      <c r="C10" s="14">
        <f>[1]!BexGetCellData("00O2TQ2O5Z7DPRVXKQBNJUCHM","00O2TQ2O5Z7DPRVXBDTAMX8YI","DP_1")</f>
        <v>0</v>
      </c>
      <c r="D10" s="14">
        <f>[1]!BexGetCellData("00O2TQ2O5Z7DPRVXKQBNJUIT6","00O2TQ2O5Z7DPRVXBDTAMX8YI","DP_1")</f>
        <v>0</v>
      </c>
      <c r="E10" s="14">
        <f>[1]!BexGetCellData("00O2TQ2O5Z7DPRVY5FDD5UN7R","00O2TQ2O5Z7DPRVXBDTAMX8YI","DP_1")</f>
        <v>0</v>
      </c>
      <c r="F10" s="14">
        <f>[1]!BexGetCellData("00O2TQ2O5Z7DPRVY5FDD5UTJB","00O2TQ2O5Z7DPRVXBDTAMX8YI","DP_1")</f>
        <v>0</v>
      </c>
      <c r="G10" s="14">
        <f>[1]!BexGetCellData("00O2TQ2O5Z7DPRVY5FDD5UZUV","00O2TQ2O5Z7DPRVXBDTAMX8YI","DP_1")</f>
        <v>0</v>
      </c>
      <c r="H10" s="14">
        <f>[1]!BexGetCellData("00O2TQ2O5Z7DPRVY7U41JWBNV","00O2TQ2O5Z7DPRVXBDTAMX8YI","DP_1")</f>
        <v>0</v>
      </c>
      <c r="I10" s="14">
        <f>[1]!BexGetCellData("00O2TQ2O5Z7DPRW4O8D9I8DNQ","00O2TQ2O5Z7DPRVXBDTAMX8YI","DP_1")</f>
        <v>0</v>
      </c>
      <c r="J10" s="14">
        <f>[1]!BexGetCellData("00O2TQ2O5Z7DPRW4WWW30XA2S","00O2TQ2O5Z7DPRVXBDTAMX8YI","DP_1")</f>
        <v>0</v>
      </c>
      <c r="K10" s="14">
        <f>[1]!BexGetCellData("00O2TQ2O5Z7DPRW5TUV31KJOZ","00O2TQ2O5Z7DPRVXBDTAMX8YI","DP_1")</f>
        <v>0</v>
      </c>
    </row>
    <row r="11" spans="1:11" x14ac:dyDescent="0.2">
      <c r="A11" s="17" t="str">
        <f>[1]!BexGetCellData("","00O2TQ2O5Z7DPRVXBDTAMXFA2","DP_1")</f>
        <v>a) Otro Instrumento 3</v>
      </c>
      <c r="B11" s="14">
        <f>[1]!BexGetCellData("00O2TQ2O5Z7DPRVXKQBNJU662","00O2TQ2O5Z7DPRVXBDTAMXFA2","DP_1")</f>
        <v>0</v>
      </c>
      <c r="C11" s="14">
        <f>[1]!BexGetCellData("00O2TQ2O5Z7DPRVXKQBNJUCHM","00O2TQ2O5Z7DPRVXBDTAMXFA2","DP_1")</f>
        <v>0</v>
      </c>
      <c r="D11" s="14">
        <f>[1]!BexGetCellData("00O2TQ2O5Z7DPRVXKQBNJUIT6","00O2TQ2O5Z7DPRVXBDTAMXFA2","DP_1")</f>
        <v>0</v>
      </c>
      <c r="E11" s="14">
        <f>[1]!BexGetCellData("00O2TQ2O5Z7DPRVY5FDD5UN7R","00O2TQ2O5Z7DPRVXBDTAMXFA2","DP_1")</f>
        <v>0</v>
      </c>
      <c r="F11" s="14">
        <f>[1]!BexGetCellData("00O2TQ2O5Z7DPRVY5FDD5UTJB","00O2TQ2O5Z7DPRVXBDTAMXFA2","DP_1")</f>
        <v>0</v>
      </c>
      <c r="G11" s="14">
        <f>[1]!BexGetCellData("00O2TQ2O5Z7DPRVY5FDD5UZUV","00O2TQ2O5Z7DPRVXBDTAMXFA2","DP_1")</f>
        <v>0</v>
      </c>
      <c r="H11" s="14">
        <f>[1]!BexGetCellData("00O2TQ2O5Z7DPRVY7U41JWBNV","00O2TQ2O5Z7DPRVXBDTAMXFA2","DP_1")</f>
        <v>0</v>
      </c>
      <c r="I11" s="14">
        <f>[1]!BexGetCellData("00O2TQ2O5Z7DPRW4O8D9I8DNQ","00O2TQ2O5Z7DPRVXBDTAMXFA2","DP_1")</f>
        <v>0</v>
      </c>
      <c r="J11" s="14">
        <f>[1]!BexGetCellData("00O2TQ2O5Z7DPRW4WWW30XA2S","00O2TQ2O5Z7DPRVXBDTAMXFA2","DP_1")</f>
        <v>0</v>
      </c>
      <c r="K11" s="14">
        <f>[1]!BexGetCellData("00O2TQ2O5Z7DPRW5TUV31KJOZ","00O2TQ2O5Z7DPRVXBDTAMXFA2","DP_1")</f>
        <v>0</v>
      </c>
    </row>
    <row r="12" spans="1:11" x14ac:dyDescent="0.2">
      <c r="A12" s="17" t="str">
        <f>[1]!BexGetCellData("","00O2TQ2O5Z7DPRVX8RH3LQK5U","DP_1")</f>
        <v>a) Otro Instrumento XX</v>
      </c>
      <c r="B12" s="14">
        <f>[1]!BexGetCellData("00O2TQ2O5Z7DPRVXKQBNJU662","00O2TQ2O5Z7DPRVX8RH3LQK5U","DP_1")</f>
        <v>0</v>
      </c>
      <c r="C12" s="14">
        <f>[1]!BexGetCellData("00O2TQ2O5Z7DPRVXKQBNJUCHM","00O2TQ2O5Z7DPRVX8RH3LQK5U","DP_1")</f>
        <v>0</v>
      </c>
      <c r="D12" s="14">
        <f>[1]!BexGetCellData("00O2TQ2O5Z7DPRVXKQBNJUIT6","00O2TQ2O5Z7DPRVX8RH3LQK5U","DP_1")</f>
        <v>0</v>
      </c>
      <c r="E12" s="14">
        <f>[1]!BexGetCellData("00O2TQ2O5Z7DPRVY5FDD5UN7R","00O2TQ2O5Z7DPRVX8RH3LQK5U","DP_1")</f>
        <v>0</v>
      </c>
      <c r="F12" s="14">
        <f>[1]!BexGetCellData("00O2TQ2O5Z7DPRVY5FDD5UTJB","00O2TQ2O5Z7DPRVX8RH3LQK5U","DP_1")</f>
        <v>0</v>
      </c>
      <c r="G12" s="14">
        <f>[1]!BexGetCellData("00O2TQ2O5Z7DPRVY5FDD5UZUV","00O2TQ2O5Z7DPRVX8RH3LQK5U","DP_1")</f>
        <v>0</v>
      </c>
      <c r="H12" s="14">
        <f>[1]!BexGetCellData("00O2TQ2O5Z7DPRVY7U41JWBNV","00O2TQ2O5Z7DPRVX8RH3LQK5U","DP_1")</f>
        <v>0</v>
      </c>
      <c r="I12" s="14">
        <f>[1]!BexGetCellData("00O2TQ2O5Z7DPRW4O8D9I8DNQ","00O2TQ2O5Z7DPRVX8RH3LQK5U","DP_1")</f>
        <v>0</v>
      </c>
      <c r="J12" s="14">
        <f>[1]!BexGetCellData("00O2TQ2O5Z7DPRW4WWW30XA2S","00O2TQ2O5Z7DPRVX8RH3LQK5U","DP_1")</f>
        <v>0</v>
      </c>
      <c r="K12" s="14">
        <f>[1]!BexGetCellData("00O2TQ2O5Z7DPRW5TUV31KJOZ","00O2TQ2O5Z7DPRVX8RH3LQK5U","DP_1")</f>
        <v>0</v>
      </c>
    </row>
    <row r="13" spans="1:11" x14ac:dyDescent="0.2">
      <c r="A13" s="16" t="str">
        <f>[1]!BexGetCellData("","00O2TQ2O5Z7DPRVX7JZOAUJRK","DP_1")</f>
        <v>C. Total de Obligaciones Diferentes de Financiamiento(C=A+B)</v>
      </c>
      <c r="B13" s="14">
        <f>[1]!BexGetCellData("00O2TQ2O5Z7DPRVXKQBNJU662","00O2TQ2O5Z7DPRVX7JZOAUJRK","DP_1")</f>
        <v>0</v>
      </c>
      <c r="C13" s="14">
        <f>[1]!BexGetCellData("00O2TQ2O5Z7DPRVXKQBNJUCHM","00O2TQ2O5Z7DPRVX7JZOAUJRK","DP_1")</f>
        <v>0</v>
      </c>
      <c r="D13" s="14">
        <f>[1]!BexGetCellData("00O2TQ2O5Z7DPRVXKQBNJUIT6","00O2TQ2O5Z7DPRVX7JZOAUJRK","DP_1")</f>
        <v>0</v>
      </c>
      <c r="E13" s="14">
        <f>[1]!BexGetCellData("00O2TQ2O5Z7DPRVY5FDD5UN7R","00O2TQ2O5Z7DPRVX7JZOAUJRK","DP_1")</f>
        <v>0</v>
      </c>
      <c r="F13" s="14">
        <f>[1]!BexGetCellData("00O2TQ2O5Z7DPRVY5FDD5UTJB","00O2TQ2O5Z7DPRVX7JZOAUJRK","DP_1")</f>
        <v>0</v>
      </c>
      <c r="G13" s="14">
        <f>[1]!BexGetCellData("00O2TQ2O5Z7DPRVY5FDD5UZUV","00O2TQ2O5Z7DPRVX7JZOAUJRK","DP_1")</f>
        <v>0</v>
      </c>
      <c r="H13" s="14">
        <f>[1]!BexGetCellData("00O2TQ2O5Z7DPRVY7U41JWBNV","00O2TQ2O5Z7DPRVX7JZOAUJRK","DP_1")</f>
        <v>0</v>
      </c>
      <c r="I13" s="14">
        <f>[1]!BexGetCellData("00O2TQ2O5Z7DPRW4O8D9I8DNQ","00O2TQ2O5Z7DPRVX7JZOAUJRK","DP_1")</f>
        <v>0</v>
      </c>
      <c r="J13" s="14">
        <f>[1]!BexGetCellData("00O2TQ2O5Z7DPRW4WWW30XA2S","00O2TQ2O5Z7DPRVX7JZOAUJRK","DP_1")</f>
        <v>0</v>
      </c>
      <c r="K13" s="14">
        <f>[1]!BexGetCellData("00O2TQ2O5Z7DPRW5TUV31KJOZ","00O2TQ2O5Z7DPRVX7JZOAUJRK","DP_1")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9 8 b p 2 f K 8 q h d 5 e r z M y n / 0 r 2 + L a Z X O 8 v T L S V l c j N N Z c T 5 O n + b p s 2 J J a B b Z o s i X b f X 4 r g / j 8 b N X X 7 5 4 c / r i 6 e + v H f / + Z y + e f X n 0 Y H 9 n Z 7 w 3 v o d / d z 6 9 / / h u v N n j N 7 / / 0 + M 3 x y 9 f f f m T Z 0 9 P X x H S r 1 / 9 / q 9 / 7 8 6 H L 4 6 / O D 1 6 + v L 3 p 9 H x r z S 0 n / j q 9 P U b G s 3 Z F / T X q 9 / 7 9 / + 9 n 7 / + / f m P s y + f f O f F F 0 c 7 O 1 / u v f m J v S / v / 9 S D p y 9 f / e R 3 v z w 5 + I n f + z u / 9 7 d f P b 6 r L b j l m 9 / 7 T X r 3 6 P H r r 7 4 4 f v L 8 F L + e v f 7 9 X 7 9 5 9 d X J m 6 9 e n R 7 9 3 t T a / / v x 8 e 9 9 9 v r o 9 3 l 8 l 3 8 + f v n l 6 7 M 3 1 N U O I S a / P z 7 5 9 v F P P v / 9 T w W s / K F 9 8 B / 4 5 c W X T 0 9 / f 0 G C P / / q i 6 / 4 8 5 f P T 3 / y V F s Q Q q + P v q L h y m + M 6 8 t X r 1 8 I t m 9 e v f n 9 n / / k c + r 5 8 V 3 7 x + N v v / p 9 f v / j k z d n P 8 l 4 e 3 8 9 / v b Z q f S l t M e v R O H T N 1 8 y u N / / z e / z U n 6 h X u S X p 2 e v 5 J f T 5 2 + + O n u 6 6 / + x h z + + b d / 6 t n 3 t 2 / a 9 b w c v 2 r / k T X + c T 0 / P n o K A / G C 4 / M H j k y + J U V 6 8 O p J P z V / 4 + M 3 x 2 Y v X v / / v 9 f s 8 w / u f n 7 1 + 8 x L s L b / g 7 + M 3 b 1 6 d y W B l 9 L / / 6 9 P n p y d g V e 8 z Q D w z n 4 F S P C c y h X t C O + 8 T o d + z 5 8 e f o y / 3 h y G n + c b / U + l r v v L + e k z / v l H I 9 I 3 3 l 3 z z u v O d + d t 8 q 2 T X v 5 T g x 8 9 P j 5 8 R y q 9 f + n + d f J v n 7 e W X J / g p c 7 B J M r Q F Y H + + d 5 T i 2 a H / 7 6 Z 7 j A t 9 9 v j N t 7 / z R r v / f B + / v O H Z f I 1 f v z j + v e U v 4 O 7 + e P z F 2 Q v v c / s H C M / v g d w 0 q l P 5 4 + z 0 N b B k Q u O 3 x 6 + J r t z T 7 / 3 m 9 b e f P d d f v 3 h q f 3 3 + u f z 6 6 j V x / M n p 6 9 e / / x c 0 e T x 0 M / f 2 k y 9 O v 3 h y + q r b j r p 6 R a R k B J 6 e E o 8 9 / / 3 p n Y B z 0 I S 4 R / j N / U G q 1 d c + t 1 F F b 5 5 / e v / k 9 / r y 9 z r + B l T R 7 / 3 / d l W k p L t J / R z 9 X v Q 6 / y J a a B P R p I E o q S P + G 7 / 8 f N R V l r j / f 9 V N 3 q w P 6 K a 9 H + m m 2 + q m u / w v d S J e F j 6 n X k 6 H F V X E Z 2 L N E W / 4 e 9 1 7 8 4 T 4 n x t I O x r + 0 d N 8 W S 3 I f Z w W / + j f u o R r W W a N u J f 0 U b X M m / R p c Z 7 X 5 F f S r 7 O O q 6 n g A C e m 4 L 5 9 9 v T p 6 Q u l H M / S 0 W u a R P M 7 u c m v T k V N P X 1 1 9 v z 5 6 z f E 6 E e n R A f 3 1 + N v H 7 9 + e v r s + K v n b 5 5 + e f K V c M p L O J n 4 9 c n x 6 9 O n o P a b 5 1 9 + / m X w i d W Z 9 p O T L 7 9 4 e f Y 0 f E 2 V 7 9 0 O v X 9 W y H + 8 / 5 N 9 8 h + P 0 + O m I n o q s V / + o 3 8 P 0 Z 6 c / J d 1 c Z n N a C 6 2 j l + + / E / + o D + 7 u U O / f Z Z 9 M v l k + s n s T p T w e + 9 J + E 1 s o i 1 + X k z M 5 5 8 / 6 0 9 M d i c l w q e 7 U U r f + 2 Y o z R w R o f T z / 7 9 S + o t X P 9 W n 9 E Q o v R e l 9 P 6 P K P 2 1 K P 3 m 3 n f 6 l J 4 K p e 9 F K X 3 / R 5 R + P 0 r / 3 p / e 3 z n 5 z t O f e n P S p / R M K P 1 7 / 9 5 R U n / 6 I 1 K / L 6 l / n y / u v / j 8 + e 7 r P q m f j N M v 2 7 p q K F P W t P V 6 g Q w Y W c 0 n m 2 3 l g 2 9 m C n 7 + 2 M r f + 8 n T N 8 d f / N 5 7 X / w + U V u J K f B n Y M B w H n w g 2 X 1 G + P n B + U L 2 g 9 / n 7 H Z k j 1 v R h z 8 i + 9 c i + 7 N j Q 8 8 b y B 4 1 q b s 7 P y L 7 e 5 L 9 4 N W 3 7 z 3 / i d / r / l e 3 I 3 v c v u 6 + b w T 6 I 7 o / + M 5 P f X n 8 1 X d e / V 5 9 u p + M 0 z d V m 5 V 2 2 e k W e Y F q 6 + S z 4 0 + e R E 3 v 7 s 9 y m P r / n d m J 5 J n j s / N 7 / c S T F 9 / 5 6 t N P I 8 r o W T 6 d Z 0 T / M j 2 p l m 2 d k V B s D b g 8 G 6 X i W Z / u + P 7 n A 1 1 P v v 3 F M F 3 T Y l k Q v + O 3 a p X X N k 1 W p q u 6 u s 6 n o H f + N d I x P 4 / p f f b m 0 w 3 0 v q S F + 0 K U S L p 1 H q d s N / 3 y 8 5 6 y v 8 / 9 Z 0 + f 3 v / q x Y N X f c p + U Y G U n N g l Z r 7 M 6 4 Z Z e J V N 2 2 x G N L 6 I 0 3 h j 4 u X n M Y 3 f f C e S R H 9 Z Z j + o H E n n c Z J u z L D 8 P C b p T 3 0 V S Y w L 2 5 K S X e Q z 0 r / k 7 z V r d k J I 8 2 Y X h q G n b P R W d d 6 0 q p q 3 i j j x N + Z c f l 4 S / 8 F X + 7 v f + e 6 T F x u J P 7 6 B 8 m P 3 O Z T L 1 k 9 / j X T L z 0 P q f 3 f / y 4 O n D 8 8 O n r 7 4 i U H q Z x d Q J j 3 F v X U 8 b W k + a D n o b Z z W G 3 M s P y 9 p / d 3 v f v f e z u 9 9 v B f J H m 6 m d c a k L n 7 A W t 3 S v Y z T f W O S 5 e c j 3 e + / + e o n 7 + 3 + X t / 5 M r L o 8 z o r i a a r f D m D q 5 e n q 6 r m W a i D S R h 7 V F + k n 6 U X 6 X / y B / 2 p a Z z + m 7 M t / 9 + g / 1 3 + 9 + R L x v 3 Z 8 Q l + H L 9 5 h R 8 n p 0 S + V 6 9 + 7 9 + f f z l 9 / u a r s 6 e 7 P Q / b y 5 + Y J t p 2 b 1 P 0 Y 5 o 8 f v H V F 7 / / 6 5 P j 5 6 d H R E 3 3 B 3 / + 8 t X p y d G e f M y / P z 7 9 4 i W R 6 e w 1 8 H v 5 / P Q n T 5 8 z p l 9 9 8 R X / 8 v z 4 8 8 9 f U b e P 7 8 p v j 1 + 8 / u o J D + b Z 8 + M 3 v 7 9 O 3 O O 7 3 l / y z e v O d + Z v 8 y 3 N o o X y + v d / e s Y w f 6 + z p 3 g B P 4 i u h l A 3 U c x P J t x E M d 8 D / P l L M T 9 X d A P F A g 3 w 8 5 h i X j r x R 1 J 5 G 4 r 5 C 5 w 3 S q X n x / 6 8 p 9 g X r 6 y k 3 a j H O O z 6 e U + x N / e + c w u K / Y j H v p 4 e 4 5 z 1 j y h 2 C 4 o F U c r P X 4 q 9 j x 7 z 8 8 k / f y m m S 9 V 7 X / w + N 1 P s R 3 r s P S n 2 I 6 n 0 K X b w + 5 z d S L E f 8 Z h P s W f H 1 v 7 9 S I / d S v P f L h L / E Y + 9 b 5 T 0 I 5 / / P X 3 + H 0 n l e / p j w Z r G D 5 V i / 6 + i 2 P t o / h / p s f e M k n 6 U g x W K 3 T 4 H + y M 9 9 r 4 8 9 q O s t V D s P d a S f u R d v K e t / F F + z K f Y 5 5 8 / u 5 l i P + I x 0 W P 3 d 0 6 + 8 / S n 3 p z 8 i G K 3 p N j t 9 d i P N P / 7 x p U / 8 v n f O z / 2 I 3 / s P W 3 l j 6 T y v f N j y m M n 3 / 7 i 5 z P F 3 k P z / y g S f 2 8 9 9 q N I 3 K P Y b d a S f u T z v y / F f u R d v K / m / 5 G t f H / N / y M 9 9 n 5 x 5 Y 9 4 T C j 2 / j n Y n + / + 2 H t Q T K X y x Y N X P 5 8 p 9 j X W K 3 + e 8 9 h 7 5 C 5 + p P n f 1 1 b + y B 9 7 3 9 z F j / T Y 1 5 X K 9 6 H Y / w 8 p 9 h 6 R + I + k 8 n 2 l 8 r v 7 3 / 3 u d + / t / N 7 H e 3 Y 1 + O c x x W 6 1 + v a j r P V 7 + m M / i p L e W 4 / 9 i G L v a S t / R L H 3 1 W M / 0 v w + x W 6 V U f y R d / G e 3 s W P I v G v m + 3 5 q a 9 + f q + + 3 Z 5 i P 5 J K 3 7 t 4 d r x 3 C 4 r 9 S P O / H 8 V + F I m / r 6 3 8 U Z T 0 3 j z 2 o z X x 9 / R g f / L 3 e f D V / u 5 3 v v v k x c 9 v W / n + P P b z 3 B 9 7 H w / 2 R z z 2 n t m e H + m x 9 9 d j P / I u w D e f / j 5 f 3 H / x + f N d 6 5 X + S C p v p f l v k 1 H 8 k e Z / f x 7 7 k V S + r 6 0 U i r 3 5 j o 0 P f h 5 T 7 D Z Z 6 x 9 J 5 X v r s R / l x 5 h i B 6 + + f e / 5 T / x e 9 7 / q U O x H / t i g 5 r + / c / K d p z / 1 5 u R G i v 0 o o / i + H u y P V t / e l 8 d + 5 M G + b 1 z 5 o 6 z 1 1 / V g f 7 7 b y t u v J f 3 I g / X 9 s b 0 v f p 8 f U e w b p 9 i P b O X 7 6 r E f + W O + r X y f 1 b e f 9 z 7 / r X n s R + u V X z d 3 8 f O c x 9 4 j S v p R t u e 9 o 6 Q f U e w 9 N f + P o i T f H 7 t N R v F H F H v / S P x H / t j 7 a f 4 f U e x 9 p f J H q 2 / v m 7 v 4 k R 4 T i r 3 H y s i P e O w 9 f f 4 f 8 d h 7 e 7 A / 4 r H 3 p d i P 4 k r P V t 4 m o / i j P P 9 7 a / 7 / 3 2 Z 7 3 o 9 i w m P P j q 2 k / c i D / e Y o 9 q M 8 / 3 t S 7 E d 6 7 H 3 1 2 I / 8 s a / L Y z / P 1 y v f I 6 P 4 I 6 l 8 3 y j p R 9 7 F e / v 8 P 5 L K 9 8 2 P / S h K 8 q T y N j n Y H / G Y T 7 H b 5 P l / p P n f V 4 / 9 y B 8 T i t 0 + a / 0 j P f b e F P t 9 H n y 1 v / u d 7 z 5 5 8 f N a K r + G B / u j H O x t 9 d i P P F j f H 3 u f H O z P d x 5 7 D 4 o p j 5 1 8 + 4 s f U e y 9 K P b z X C q / h g f 7 8 1 w q v w b F f h Q l 3 T q u / P n h w d 7 l f 5 + + O n v O K L 1 8 9 f L N 2 e l r o e T L V 1 + + P H 0 l f + N l f X Y J C o D 8 5 P H z r 0 7 x 0 t 1 u 4 w 0 v 7 + 1 + y M t 7 H / L y v Q 9 4 + d 6 H j H n / g 1 7 + E I L t + w R j T p P f 3 g + I T 7 i v C W R 3 x 6 f B 0 e / 9 9 W B 8 A C l 2 d w J S 7 H 4 9 B D 6 A h X Z 3 9 r 8 B B O 5 / C A K f f s j L D 0 I m i K j V 7 x w 8 + M 7 X G 9 X B h y D 2 M E D s a y G w G 4 r J 1 4 P x I b y x e x N v 3 A L G 3 g d o m d 0 P U c t 7 H y 7 b + z s f D u P + N w D j Y Q j j / Q h B L / t U P L o 3 T s + W 5 1 W 9 y N P j Z V b + o 3 9 9 W 0 y r d J a n X 0 7 K 4 i K b F t U y b 9 K n x X l e 5 8 u W f q W v n h X L b D k t s s X X Q 7 6 j 7 m N C + n t / + 9 X X g h 2 w 1 9 c k b s B l X w f G L v 6 / c Y z P T x 8 c n 5 w e H 3 8 9 2 L e g 3 9 d S c o A d W N G f + s l X z 3 / / L 1 7 u f A 0 z A F i B u v i p Z 1 / 8 / g b c 7 / 8 T O / f u f z 2 Y v m k 5 O n 7 6 k 9 / 5 f V 5 8 + R N f n X 3 5 9 a D 5 t u b D o Y X G 5 9 O 7 u z t 3 9 3 Z 2 H 3 w 9 Y L 6 1 A b C d P Q A 7 S H d 3 H 9 3 7 9 N H u w d e D G p i h H 7 L o 7 3 a c c o 9 E 6 e 7 9 R 3 s 7 j + 5 / D a M G q I G w 0 T S e / e T Z 6 e / z 6 u t J V 8 f K 7 t 3 d u Q 8 U H w L F 3 Q e P 4 J 9 / H a g d 7 3 R 3 j G G P x 8 S C 4 8 0 8 c t c G O z 9 5 / E r 6 4 F 9 + 8 s X x F 0 c / d f r i z d n T 4 6 f 0 O v 5 E E 4 q q x G 3 j 3 x 7 / 5 M v j V 6 8 p e H p J H + m v j 1 + f f f 7 i i F Z 5 + e f j L 1 + + O T r 9 i c d 3 8 f P x 8 y + / e / T 5 6 R e U p M V v + P P 3 P / 2 9 3 7 i P + K / H 3 z 7 7 / N u w O v i J T z h M / P K 7 b / y W + E M / / P 2 f n 7 4 4 Q n j h / c n v v p F X 9 V f + n F r 5 f z 7 + 9 q v f x 7 T i 3 2 w j 9 9 f j n 9 Q W P 2 k + g R W w f z z + 9 u n z l 7 / / 8 U 8 e n 3 H s + M X r z 3 / / F x x q n n 3 5 5 D s v v j j a I c V 0 / O q U u E U / 4 F G f f P H S 2 t U I 4 X f O f v 9 n Z 6 9 P a J Z u J v 3 Z R t I / e e O R f o + C R 7 Y d A f W F X R B W B j O g r e 8 J x d x s U P t 7 2 t 5 + Z K b n Z V 7 / o 3 9 9 N a v S n d 3 U g u x O 1 V 5 8 q r y X 7 + n L 5 p t g C v d + L u b Q T M b G O b z L / 3 7 7 + M V T p E b Y m O g f j 1 + / O X 5 D P 9 5 Q M u T 3 / 4 m v T l / 9 P k D Q + + v x 2 Y u X X 7 3 5 4 s u n p 0 d Q 8 / Y P S V 8 8 P 3 v N 2 J 9 8 9 e r 3 + q m j F 5 S v 4 F 8 e v 3 7 1 F G B B r O 2 d / e 0 9 U r / 6 0 W P C 9 u w n 8 c 7 r r 1 5 S H u b 1 6 9 / / C / r n + P N T C + z 1 V 1 9 w w u T 3 f / X l d 1 + D s c I P 3 P c n X z 7 / 6 o s X Y R P z 2 e O v i M q / / / H J m 7 O f P O X 3 A N n / T B v i 4 x e / / 8 m 3 i U 9 / / y 9 f S A 9 E g e 5 H f h t 6 s 9 u G P 6 I 2 r 9 + 8 + u r E v r S L N u F H f h t + K W w j c F 5 / m y b x 6 Z e U i S I 1 B / q 8 O W a 6 d D 4 + V n K F H x O V p T V g 7 v 7 + h l G G v c 2 w o b y 3 N / T e m + e f 3 j / 5 v b 7 8 v Y 7 1 P d v Q 9 P f 6 7 O n v f / b i 6 e n v j V x b 7 z P T i j J 2 + P D Z 2 e 8 N Q v Y / N F i 4 N 3 d t h 1 1 o e z F o w Y e P Q R N M 1 o v P O W h 4 c f p d y x J n L 8 g A n T 3 l X 1 + / + P I N p e P e / D 4 s s s d E y 9 + H p u 3 V G X x h / 0 / 0 w b x 8 9 9 U p S c l r 0 g P E y F 8 9 p 5 9 f H P / e v z 9 j I b / w 3 7 + P + f v 3 4 T e k I Z m 6 Z 8 / Q z 6 u f Y G k Q a Y s 4 i y q G / O P 3 J / v + X d u a / / r 9 3 6 g d O n v x j H j g S e C 8 2 s 8 e f 3 7 6 4 q s X Z 2 y Y B 1 1 y 2 + Y x Z R 2 f k z h + c f Y m f d c U j 5 Z F + d l H b b 3 O P 0 J H L G d n X 7 I m s 7 8 / f g 1 N c 3 b 8 5 P n p y Z c v 3 h y f v T g l j W N / / f 1 F 3 U S g v f m 9 f 3 9 i o N O T N 3 j / 9 2 d n 4 H W k 2 d 0 o / L u v X r / 6 / V / / 3 s z z R N C f P H v K n 7 7 p f P D m 9 z 8 j j Q Z H R Z r j L + K C b J E f g X q n z 0 8 h O r 8 / G R T + 7 H H g y 1 B b 4 5 f 8 P v o S f 0 b G 7 9 S 8 c L a c 5 e 9 A D / n l 8 U 9 m 5 b o H W z 6 k N i H E W A e v T o m / X / 3 + x 6 9 f n 3 7 x 5 P n v s 7 m b J 6 f v j m e z Y j l K f z K v G / J d P 3 t A A f t 4 b 3 y P / t 0 Z p S f r s l 3 X + W f L f N 3 W W T l K X 6 7 J z Z 3 + X v n 1 m + p t v v z s 4 d 6 n 2 a d 7 O w f T y f n 9 g 0 k 2 + T q Y n j w n X D e j O a 0 W 4 y Z b j S f F O G / H G f n d 1 z / I 6 3 E G 1 M c 0 h r M 2 X 7 z J 3 7 W n Z b 4 g r / u 9 s G D 5 N v O 9 G Y 2 n L 3 / / 3 f e C f f p 7 k z T c Y r Z p C F 8 9 + K m d g 9 9 7 9 / d 6 u f P t 3 + f 3 + f T T n 3 r z e z 8 / / e r 3 v v 9 7 f e e 9 O n z 9 7 d P T N 5 v 7 u i l q e a / + n p 7 C K f v 9 X 3 / 7 + O X N Q 3 z 9 5 G B n 7 + z 1 5 w / f v P 5 9 f u r h 7 / 3 q + b e / u v d 7 3 / / u d 3 b e q 8 t X 0 M S b + / r d T n 6 3 3 U f 4 5 7 0 A P z 1 7 / f L 5 8 e / z + 0 M / n 5 2 Q 8 n / + 5 v T V Z s Z k 7 f I e o J 9 9 + e q L 4 z f f L E x o i t 9 f V c U N Y v Q L y / b w 9 3 i 3 K N N L F f a P d s c 7 H 6 X 5 c l q R I F 1 8 9 t G 6 P d / e / f S j 3 + M X X r S H v 3 G C 5 q / z u s j K 4 g e 5 J 1 4 p g V g 2 j 0 j R f v b R v G 1 X j + 7 e v b q 6 G l / d G 1 f 1 x V 3 4 4 n d / 7 y + e v 5 7 O 8 0 W 2 X S y b l o J f 0 s T m r d n N b 3 0 k C K Q p U H h z v c r x 9 0 n F o F p 8 d t d 8 a B q d P c V f 4 i d y A / n A f M 3 j N + 9 g K N w m + F T G e z c 2 Y H z 9 X q x 0 / N W b L 5 + d b R b E 9 5 3 n k + O X s J b v D f O u b 5 G M 0 R M r t t m k 7 Z m u f h Z M 2 t 5 7 k f N H J u 3 / k y b t y y / e 3 P u 9 7 z 3 4 v U 5 / 4 i d O X v 5 e P / X i + e 7 B 2 e n L T 5 H i f I 8 O / 1 9 t 0 r 5 4 8 n u f / V 4 n O / f e n H 1 6 + u r 4 3 o v 9 b 3 / 3 3 t l X D 1 6 8 f q 8 u b 2 P S j m H S j n 9 k 0 v 5 / Z d J + M i N U J m W + w a R R 5 M K B z e / v s m c 3 2 T d S Z T 8 y b 1 H z 9 v k r i u p 3 T R / f k F 0 z Q N + D g D 9 f D d r n d T F 7 r + 5 / N i 3 Z m + N X n 5 9 K u D / Q x e 6 H d n E b Y 6 l T / B P H L 3 7 i 2 f H r + z s / c f / N g 2 / / x P 0 v X z / 8 z p s X v / f + 7 / V e H d 7 C W J 6 v s S 7 1 f u N 4 L 5 v 4 E 8 f f + a k X + w f f e f b w x a u T Z 3 v f + X z n z U 9 8 9 / m L + 8 f v 1 e W t b e L v 9 b t h n e g 9 I I v F 2 g z 6 9 3 4 v i K + / f E V p I s o t 3 S A i 7 w f 1 2 2 f k U r w 6 + f b v 8 7 M J m k 0 t p d I p 1 X n 6 z R j x F 8 c / e f b 5 8 Y 2 6 / D 0 x / i Z N D h j g q + f H 3 y R 6 T 1 + d U d b z 6 Z f f f S G Z + B c / + Y 1 g i h W h 5 1 g V k i z / m 6 9 e n V J G / 4 s n 3 5 Q T R / N + S h r + 5 P T 3 / 7 1 O f 5 9 v l M N O n p + 9 x F r P 7 7 0 Z 6 L O v n j 9 / f f Z T p 1 8 L 9 g 1 2 8 2 v B P n 7 6 n a 9 e Q y L O K E q V F c 5 v g M 7 0 5 x t K U 3 8 d / y b K b V / + / r T a 8 P s / J R f 5 z e n v / + I r M M S t H P H 3 n E R e H T r 5 8 g t Z H K J F D L F n 5 p N v Z C x 2 J Q 8 L K 8 8 p N f / + Y O / q r x E X 8 K 5 N 3 7 / + u V h j e G O w Z N S w p O r / T a s l x 8 + x 5 v r 0 1 f H n v z 8 h Q L 9 8 + Z K G R 6 s o 3 B F P F / 8 i 6 7 E 3 A C N p J k p i 7 Z r W M r 8 4 P n n 1 p Q e L k b w F E P r z B N N h R v P 1 0 f m C V t E s m N d f H 4 4 K z + / / 3 S 9 f / V 5 P v v z y 9 / o a g z K U + e 4 T q G f 6 6 s X X R 8 e g 8 f u / J J e Y / n j 6 N f B 5 8 + 1 T R B X v / d 7 r N 7 / P 8 9 P f / 6 u X y H L + / l C B / j B 2 3 m s Y b 8 j B e k 3 a / w P B / D g s 3 d d / + a u v / / K L L 3 / / 7 7 4 6 9 s X l t l S 0 M 9 g Z + m 3 f Z 7 V I H z g h + Q D u t s i c + Y x 0 9 O D Z T z x 9 v f f 5 F z / 5 5 N 7 r L 4 6 f f v f p 6 c G n 9 / a f n 3 3 7 v Y C / J A t G d u z D p l i B 8 B t f h 1 q k 4 O E f v z 5 7 8 T k x L 8 V Q K o 1 f A 9 Z X r 0 9 J e t / Q 4 v J P n Z J L 9 C X p z d s q q L u h L g Y k s m N s e r A G D U X + + G 7 3 0 8 c y d u Q A Y s v r 3 r f a 8 s 3 v 8 / L 0 6 C f W e X 1 t v u V P H v O a P 8 / D E b G 8 9 x e a f X 5 6 9 P 8 A O y n j + A X u A A A = < / A p p l i c a t i o n > 
</file>

<file path=customXml/itemProps1.xml><?xml version="1.0" encoding="utf-8"?>
<ds:datastoreItem xmlns:ds="http://schemas.openxmlformats.org/officeDocument/2006/customXml" ds:itemID="{1E65285A-81FD-4B2B-8AD7-196FD16BD0C4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Analítico de Obligaciones Difer</vt:lpstr>
      <vt:lpstr>fuente1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Informe Analítico de Oblig, dif. de Financiamiento - LDF</dc:title>
  <dc:creator>steel</dc:creator>
  <cp:lastModifiedBy>Suelem Janeth González Rodríguez</cp:lastModifiedBy>
  <cp:lastPrinted>2025-01-31T04:23:26Z</cp:lastPrinted>
  <dcterms:created xsi:type="dcterms:W3CDTF">2017-07-25T16:59:28Z</dcterms:created>
  <dcterms:modified xsi:type="dcterms:W3CDTF">2025-01-31T04:31:28Z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Analítico de Obligaciones Difer</vt:lpwstr>
  </property>
  <property fmtid="{D5CDD505-2E9C-101B-9397-08002B2CF9AE}" pid="3" name="BExAnalyzer_OldName">
    <vt:lpwstr>F3 ODF_LDF.xlsx</vt:lpwstr>
  </property>
</Properties>
</file>